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903" activeTab="0"/>
  </bookViews>
  <sheets>
    <sheet name="SindaciListe" sheetId="1" r:id="rId1"/>
    <sheet name="Sindaci" sheetId="2" r:id="rId2"/>
  </sheets>
  <definedNames>
    <definedName name="_xlnm.Print_Area" localSheetId="0">'SindaciListe'!$A$1:$H$22</definedName>
    <definedName name="_xlnm.Print_Titles" localSheetId="0">'SindaciListe'!$1:$3</definedName>
  </definedNames>
  <calcPr fullCalcOnLoad="1"/>
</workbook>
</file>

<file path=xl/sharedStrings.xml><?xml version="1.0" encoding="utf-8"?>
<sst xmlns="http://schemas.openxmlformats.org/spreadsheetml/2006/main" count="42" uniqueCount="27">
  <si>
    <t>SEZIONI</t>
  </si>
  <si>
    <t>SU 15</t>
  </si>
  <si>
    <t>ELETTORI</t>
  </si>
  <si>
    <t>MASCHI:</t>
  </si>
  <si>
    <t>FEMMINE:</t>
  </si>
  <si>
    <t>TOTALE</t>
  </si>
  <si>
    <t>CANDIDATO</t>
  </si>
  <si>
    <t>%</t>
  </si>
  <si>
    <t>NISI</t>
  </si>
  <si>
    <t>VOTI VALIDI</t>
  </si>
  <si>
    <t>SCHEDE BIANCHE</t>
  </si>
  <si>
    <t>SCHEDE NULLE</t>
  </si>
  <si>
    <t>VOTANTI</t>
  </si>
  <si>
    <t>MASCHI</t>
  </si>
  <si>
    <t>FEMMINE</t>
  </si>
  <si>
    <t>VOTANTI:</t>
  </si>
  <si>
    <t>SCHEDE BIANCHE:</t>
  </si>
  <si>
    <t>SCHEDE NULLE:</t>
  </si>
  <si>
    <t>SCHEDE CONTESTATE:</t>
  </si>
  <si>
    <t>SCHEDE CONTEST. E NON ASSEGNATE</t>
  </si>
  <si>
    <t>TOTALE VOTI VALIDI</t>
  </si>
  <si>
    <t>VOTI ATTRIBUITI AI CANDIDATI SINDACO - BALLOTTAGGIO</t>
  </si>
  <si>
    <t>VOTANTI RILEV. ALLA CHIUSURA DEI SEGGI</t>
  </si>
  <si>
    <t>VOTI AI CANDIDATI SINDACO - BALLOTTAGGIO</t>
  </si>
  <si>
    <t>FILONI</t>
  </si>
  <si>
    <r>
      <t xml:space="preserve">CITTA' DI GALATONE
</t>
    </r>
    <r>
      <rPr>
        <b/>
        <sz val="18"/>
        <rFont val="Arial"/>
        <family val="2"/>
      </rPr>
      <t>ELEZIONI AMMINISTRATIVE 2017</t>
    </r>
  </si>
  <si>
    <t>COMUNE DI GALATONE - ELEZIONI AMMINISTRATIVE 2017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</si>
</sst>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#,##0.0000"/>
    <numFmt numFmtId="176" formatCode="0.0%"/>
    <numFmt numFmtId="177" formatCode="_-* #,##0.0_-;\-* #,##0.0_-;_-* &quot;-&quot;??_-;_-@_-"/>
    <numFmt numFmtId="178" formatCode="_-[$€-2]\ * #,##0.00_-;\-[$€-2]\ * #,##0.00_-;_-[$€-2]\ * &quot;-&quot;??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dd/mm/yy;@"/>
    <numFmt numFmtId="183" formatCode="[$-410]dddd\ d\ mmmm\ yyyy"/>
    <numFmt numFmtId="184" formatCode="h\.mm\.ss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2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36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4" fontId="5" fillId="0" borderId="12" xfId="45" applyNumberFormat="1" applyFont="1" applyBorder="1" applyAlignment="1">
      <alignment vertical="center"/>
    </xf>
    <xf numFmtId="10" fontId="5" fillId="0" borderId="12" xfId="45" applyNumberFormat="1" applyFont="1" applyBorder="1" applyAlignment="1">
      <alignment vertical="center"/>
    </xf>
    <xf numFmtId="174" fontId="7" fillId="0" borderId="12" xfId="45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74" fontId="5" fillId="34" borderId="12" xfId="45" applyNumberFormat="1" applyFont="1" applyFill="1" applyBorder="1" applyAlignment="1">
      <alignment vertical="center"/>
    </xf>
    <xf numFmtId="174" fontId="7" fillId="34" borderId="12" xfId="45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34" borderId="13" xfId="0" applyFont="1" applyFill="1" applyBorder="1" applyAlignment="1">
      <alignment vertical="center"/>
    </xf>
    <xf numFmtId="10" fontId="5" fillId="34" borderId="12" xfId="5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33" borderId="14" xfId="0" applyFont="1" applyFill="1" applyBorder="1" applyAlignment="1" applyProtection="1">
      <alignment horizontal="right" vertical="center"/>
      <protection/>
    </xf>
    <xf numFmtId="174" fontId="8" fillId="33" borderId="15" xfId="45" applyNumberFormat="1" applyFont="1" applyFill="1" applyBorder="1" applyAlignment="1" applyProtection="1">
      <alignment horizontal="center" vertical="center"/>
      <protection/>
    </xf>
    <xf numFmtId="174" fontId="8" fillId="33" borderId="15" xfId="45" applyNumberFormat="1" applyFont="1" applyFill="1" applyBorder="1" applyAlignment="1" applyProtection="1">
      <alignment vertical="center" wrapText="1"/>
      <protection/>
    </xf>
    <xf numFmtId="0" fontId="5" fillId="35" borderId="13" xfId="0" applyFont="1" applyFill="1" applyBorder="1" applyAlignment="1">
      <alignment vertical="center"/>
    </xf>
    <xf numFmtId="174" fontId="5" fillId="35" borderId="12" xfId="45" applyNumberFormat="1" applyFont="1" applyFill="1" applyBorder="1" applyAlignment="1">
      <alignment vertical="center"/>
    </xf>
    <xf numFmtId="10" fontId="5" fillId="35" borderId="12" xfId="50" applyNumberFormat="1" applyFont="1" applyFill="1" applyBorder="1" applyAlignment="1">
      <alignment vertical="center"/>
    </xf>
    <xf numFmtId="174" fontId="7" fillId="35" borderId="12" xfId="45" applyNumberFormat="1" applyFont="1" applyFill="1" applyBorder="1" applyAlignment="1">
      <alignment vertical="center"/>
    </xf>
    <xf numFmtId="0" fontId="5" fillId="35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174" fontId="5" fillId="0" borderId="16" xfId="45" applyNumberFormat="1" applyFont="1" applyFill="1" applyBorder="1" applyAlignment="1">
      <alignment vertical="center"/>
    </xf>
    <xf numFmtId="174" fontId="7" fillId="0" borderId="16" xfId="45" applyNumberFormat="1" applyFont="1" applyFill="1" applyBorder="1" applyAlignment="1">
      <alignment vertical="center"/>
    </xf>
    <xf numFmtId="174" fontId="5" fillId="35" borderId="13" xfId="45" applyNumberFormat="1" applyFont="1" applyFill="1" applyBorder="1" applyAlignment="1">
      <alignment vertical="center"/>
    </xf>
    <xf numFmtId="10" fontId="5" fillId="35" borderId="13" xfId="50" applyNumberFormat="1" applyFont="1" applyFill="1" applyBorder="1" applyAlignment="1">
      <alignment vertical="center"/>
    </xf>
    <xf numFmtId="174" fontId="7" fillId="35" borderId="13" xfId="45" applyNumberFormat="1" applyFont="1" applyFill="1" applyBorder="1" applyAlignment="1">
      <alignment vertical="center"/>
    </xf>
    <xf numFmtId="10" fontId="5" fillId="0" borderId="16" xfId="5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74" fontId="5" fillId="0" borderId="13" xfId="45" applyNumberFormat="1" applyFont="1" applyFill="1" applyBorder="1" applyAlignment="1">
      <alignment vertical="center"/>
    </xf>
    <xf numFmtId="10" fontId="5" fillId="0" borderId="13" xfId="50" applyNumberFormat="1" applyFont="1" applyFill="1" applyBorder="1" applyAlignment="1">
      <alignment vertical="center"/>
    </xf>
    <xf numFmtId="174" fontId="7" fillId="0" borderId="13" xfId="45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4" fillId="36" borderId="17" xfId="0" applyFont="1" applyFill="1" applyBorder="1" applyAlignment="1">
      <alignment horizontal="right" vertical="center"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74" fontId="5" fillId="0" borderId="12" xfId="45" applyNumberFormat="1" applyFont="1" applyFill="1" applyBorder="1" applyAlignment="1">
      <alignment vertical="center"/>
    </xf>
    <xf numFmtId="10" fontId="5" fillId="0" borderId="12" xfId="45" applyNumberFormat="1" applyFont="1" applyFill="1" applyBorder="1" applyAlignment="1">
      <alignment vertical="center"/>
    </xf>
    <xf numFmtId="174" fontId="7" fillId="0" borderId="12" xfId="45" applyNumberFormat="1" applyFont="1" applyFill="1" applyBorder="1" applyAlignment="1" applyProtection="1">
      <alignment vertical="center"/>
      <protection locked="0"/>
    </xf>
    <xf numFmtId="0" fontId="8" fillId="34" borderId="17" xfId="0" applyFont="1" applyFill="1" applyBorder="1" applyAlignment="1" applyProtection="1">
      <alignment horizontal="righ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174" fontId="8" fillId="33" borderId="15" xfId="45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4" fontId="5" fillId="0" borderId="10" xfId="45" applyNumberFormat="1" applyFont="1" applyFill="1" applyBorder="1" applyAlignment="1">
      <alignment vertical="center"/>
    </xf>
    <xf numFmtId="10" fontId="5" fillId="0" borderId="10" xfId="50" applyNumberFormat="1" applyFont="1" applyFill="1" applyBorder="1" applyAlignment="1">
      <alignment vertical="center"/>
    </xf>
    <xf numFmtId="174" fontId="7" fillId="0" borderId="10" xfId="45" applyNumberFormat="1" applyFont="1" applyFill="1" applyBorder="1" applyAlignment="1" applyProtection="1">
      <alignment vertical="center"/>
      <protection locked="0"/>
    </xf>
    <xf numFmtId="174" fontId="7" fillId="0" borderId="10" xfId="45" applyNumberFormat="1" applyFont="1" applyFill="1" applyBorder="1" applyAlignment="1" applyProtection="1" quotePrefix="1">
      <alignment vertical="center"/>
      <protection locked="0"/>
    </xf>
    <xf numFmtId="174" fontId="15" fillId="35" borderId="10" xfId="45" applyNumberFormat="1" applyFont="1" applyFill="1" applyBorder="1" applyAlignment="1">
      <alignment vertical="center"/>
    </xf>
    <xf numFmtId="0" fontId="51" fillId="0" borderId="19" xfId="0" applyFont="1" applyBorder="1" applyAlignment="1" applyProtection="1">
      <alignment horizontal="left" vertical="center" textRotation="90"/>
      <protection/>
    </xf>
    <xf numFmtId="0" fontId="51" fillId="0" borderId="20" xfId="0" applyFont="1" applyBorder="1" applyAlignment="1" applyProtection="1">
      <alignment horizontal="left" vertical="center" textRotation="90"/>
      <protection/>
    </xf>
    <xf numFmtId="0" fontId="51" fillId="0" borderId="21" xfId="0" applyFont="1" applyBorder="1" applyAlignment="1" applyProtection="1">
      <alignment horizontal="left" vertical="center" textRotation="90"/>
      <protection/>
    </xf>
    <xf numFmtId="0" fontId="51" fillId="0" borderId="22" xfId="0" applyFont="1" applyBorder="1" applyAlignment="1" applyProtection="1">
      <alignment horizontal="left" vertical="center" textRotation="90"/>
      <protection/>
    </xf>
    <xf numFmtId="0" fontId="51" fillId="0" borderId="0" xfId="0" applyFont="1" applyBorder="1" applyAlignment="1" applyProtection="1">
      <alignment horizontal="left" vertical="center" textRotation="90"/>
      <protection/>
    </xf>
    <xf numFmtId="0" fontId="51" fillId="0" borderId="23" xfId="0" applyFont="1" applyBorder="1" applyAlignment="1" applyProtection="1">
      <alignment horizontal="left" vertical="center" textRotation="90"/>
      <protection/>
    </xf>
    <xf numFmtId="0" fontId="51" fillId="0" borderId="24" xfId="0" applyFont="1" applyBorder="1" applyAlignment="1" applyProtection="1">
      <alignment horizontal="left" vertical="center" textRotation="90"/>
      <protection/>
    </xf>
    <xf numFmtId="0" fontId="51" fillId="0" borderId="25" xfId="0" applyFont="1" applyBorder="1" applyAlignment="1" applyProtection="1">
      <alignment horizontal="left" vertical="center" textRotation="90"/>
      <protection/>
    </xf>
    <xf numFmtId="0" fontId="51" fillId="0" borderId="12" xfId="0" applyFont="1" applyBorder="1" applyAlignment="1" applyProtection="1">
      <alignment horizontal="left" vertical="center" textRotation="90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1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10" fontId="14" fillId="0" borderId="10" xfId="45" applyNumberFormat="1" applyFont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 applyProtection="1">
      <alignment horizontal="right" vertical="center"/>
      <protection/>
    </xf>
    <xf numFmtId="174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174" fontId="14" fillId="0" borderId="10" xfId="45" applyNumberFormat="1" applyFont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 applyProtection="1">
      <alignment horizontal="left" vertical="center"/>
      <protection/>
    </xf>
    <xf numFmtId="174" fontId="0" fillId="0" borderId="10" xfId="45" applyNumberFormat="1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10" fontId="0" fillId="0" borderId="10" xfId="5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10" fontId="8" fillId="34" borderId="10" xfId="45" applyNumberFormat="1" applyFont="1" applyFill="1" applyBorder="1" applyAlignment="1" applyProtection="1">
      <alignment horizontal="center" vertical="center"/>
      <protection/>
    </xf>
    <xf numFmtId="174" fontId="8" fillId="34" borderId="10" xfId="45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right" vertical="center"/>
      <protection/>
    </xf>
    <xf numFmtId="174" fontId="0" fillId="0" borderId="22" xfId="45" applyNumberFormat="1" applyFont="1" applyFill="1" applyBorder="1" applyAlignment="1" applyProtection="1">
      <alignment horizontal="right" vertical="center"/>
      <protection/>
    </xf>
    <xf numFmtId="174" fontId="0" fillId="0" borderId="0" xfId="45" applyNumberFormat="1" applyFont="1" applyFill="1" applyBorder="1" applyAlignment="1" applyProtection="1">
      <alignment horizontal="right" vertical="center"/>
      <protection/>
    </xf>
    <xf numFmtId="174" fontId="0" fillId="0" borderId="23" xfId="45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4" fontId="4" fillId="34" borderId="28" xfId="45" applyNumberFormat="1" applyFont="1" applyFill="1" applyBorder="1" applyAlignment="1">
      <alignment horizontal="right" vertical="center"/>
    </xf>
    <xf numFmtId="174" fontId="4" fillId="34" borderId="16" xfId="45" applyNumberFormat="1" applyFont="1" applyFill="1" applyBorder="1" applyAlignment="1">
      <alignment horizontal="right" vertical="center"/>
    </xf>
    <xf numFmtId="174" fontId="4" fillId="34" borderId="16" xfId="45" applyNumberFormat="1" applyFont="1" applyFill="1" applyBorder="1" applyAlignment="1">
      <alignment horizontal="center" vertical="center"/>
    </xf>
    <xf numFmtId="174" fontId="4" fillId="34" borderId="27" xfId="45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4" fontId="4" fillId="34" borderId="11" xfId="45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962025</xdr:rowOff>
    </xdr:to>
    <xdr:pic>
      <xdr:nvPicPr>
        <xdr:cNvPr id="1" name="Picture 23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10</xdr:row>
      <xdr:rowOff>304800</xdr:rowOff>
    </xdr:from>
    <xdr:to>
      <xdr:col>2</xdr:col>
      <xdr:colOff>133350</xdr:colOff>
      <xdr:row>15</xdr:row>
      <xdr:rowOff>95250</xdr:rowOff>
    </xdr:to>
    <xdr:pic>
      <xdr:nvPicPr>
        <xdr:cNvPr id="2" name="Immagine 38" descr="filo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314950"/>
          <a:ext cx="15621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5</xdr:row>
      <xdr:rowOff>266700</xdr:rowOff>
    </xdr:from>
    <xdr:to>
      <xdr:col>2</xdr:col>
      <xdr:colOff>152400</xdr:colOff>
      <xdr:row>8</xdr:row>
      <xdr:rowOff>66675</xdr:rowOff>
    </xdr:to>
    <xdr:pic>
      <xdr:nvPicPr>
        <xdr:cNvPr id="3" name="Immagine 39" descr="ni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71775"/>
          <a:ext cx="142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75" zoomScaleNormal="75" zoomScalePageLayoutView="0" workbookViewId="0" topLeftCell="A4">
      <selection activeCell="A1" sqref="A1:H1"/>
    </sheetView>
  </sheetViews>
  <sheetFormatPr defaultColWidth="9.140625" defaultRowHeight="12.75"/>
  <cols>
    <col min="1" max="1" width="21.7109375" style="17" customWidth="1"/>
    <col min="2" max="2" width="11.7109375" style="17" customWidth="1"/>
    <col min="3" max="3" width="13.140625" style="21" bestFit="1" customWidth="1"/>
    <col min="4" max="4" width="7.140625" style="17" customWidth="1"/>
    <col min="5" max="5" width="6.00390625" style="17" customWidth="1"/>
    <col min="6" max="6" width="9.8515625" style="22" customWidth="1"/>
    <col min="7" max="7" width="11.57421875" style="17" bestFit="1" customWidth="1"/>
    <col min="8" max="8" width="10.8515625" style="17" customWidth="1"/>
    <col min="9" max="9" width="2.8515625" style="17" customWidth="1"/>
    <col min="10" max="16384" width="9.140625" style="17" customWidth="1"/>
  </cols>
  <sheetData>
    <row r="1" spans="1:9" ht="81.75" customHeight="1" thickBot="1">
      <c r="A1" s="77" t="s">
        <v>25</v>
      </c>
      <c r="B1" s="78"/>
      <c r="C1" s="78"/>
      <c r="D1" s="78"/>
      <c r="E1" s="78"/>
      <c r="F1" s="78"/>
      <c r="G1" s="78"/>
      <c r="H1" s="79"/>
      <c r="I1" s="55"/>
    </row>
    <row r="2" spans="1:9" s="18" customFormat="1" ht="30" customHeight="1">
      <c r="A2" s="56" t="s">
        <v>2</v>
      </c>
      <c r="B2" s="25" t="s">
        <v>13</v>
      </c>
      <c r="C2" s="26">
        <f>Sindaci!I3</f>
        <v>7272</v>
      </c>
      <c r="D2" s="85" t="s">
        <v>14</v>
      </c>
      <c r="E2" s="86"/>
      <c r="F2" s="27">
        <f>Sindaci!M3</f>
        <v>7761</v>
      </c>
      <c r="G2" s="25" t="s">
        <v>5</v>
      </c>
      <c r="H2" s="57">
        <f>Sindaci!Q3</f>
        <v>15033</v>
      </c>
      <c r="I2" s="23"/>
    </row>
    <row r="3" spans="1:8" s="19" customFormat="1" ht="36" customHeight="1">
      <c r="A3" s="80" t="s">
        <v>23</v>
      </c>
      <c r="B3" s="81"/>
      <c r="C3" s="81"/>
      <c r="D3" s="81"/>
      <c r="E3" s="81"/>
      <c r="F3" s="81"/>
      <c r="G3" s="81"/>
      <c r="H3" s="82"/>
    </row>
    <row r="4" spans="1:8" s="18" customFormat="1" ht="24.75" customHeight="1">
      <c r="A4" s="53" t="s">
        <v>0</v>
      </c>
      <c r="B4" s="54">
        <f>Sindaci!B3</f>
        <v>15</v>
      </c>
      <c r="C4" s="91" t="s">
        <v>1</v>
      </c>
      <c r="D4" s="91"/>
      <c r="E4" s="91"/>
      <c r="F4" s="91"/>
      <c r="G4" s="91"/>
      <c r="H4" s="92"/>
    </row>
    <row r="5" spans="1:8" ht="24.75" customHeight="1">
      <c r="A5" s="74" t="s">
        <v>6</v>
      </c>
      <c r="B5" s="75"/>
      <c r="C5" s="76"/>
      <c r="D5" s="83" t="s">
        <v>5</v>
      </c>
      <c r="E5" s="83"/>
      <c r="F5" s="83"/>
      <c r="G5" s="83" t="s">
        <v>7</v>
      </c>
      <c r="H5" s="83"/>
    </row>
    <row r="6" spans="1:8" ht="57.75" customHeight="1">
      <c r="A6" s="65" t="str">
        <f>Sindaci!A7</f>
        <v>NISI</v>
      </c>
      <c r="B6" s="66"/>
      <c r="C6" s="67"/>
      <c r="D6" s="90">
        <f>Sindaci!B7</f>
        <v>3831</v>
      </c>
      <c r="E6" s="90"/>
      <c r="F6" s="90"/>
      <c r="G6" s="84">
        <f>IF($D$22&gt;0,D6/($D$17),0)</f>
        <v>0.43747858855772526</v>
      </c>
      <c r="H6" s="84"/>
    </row>
    <row r="7" spans="1:8" ht="45" customHeight="1">
      <c r="A7" s="68"/>
      <c r="B7" s="69"/>
      <c r="C7" s="70"/>
      <c r="D7" s="90"/>
      <c r="E7" s="90"/>
      <c r="F7" s="90"/>
      <c r="G7" s="84"/>
      <c r="H7" s="84"/>
    </row>
    <row r="8" spans="1:8" ht="45" customHeight="1">
      <c r="A8" s="68"/>
      <c r="B8" s="69"/>
      <c r="C8" s="70"/>
      <c r="D8" s="90"/>
      <c r="E8" s="90"/>
      <c r="F8" s="90"/>
      <c r="G8" s="84"/>
      <c r="H8" s="84"/>
    </row>
    <row r="9" spans="1:8" ht="24.75" customHeight="1">
      <c r="A9" s="71"/>
      <c r="B9" s="72"/>
      <c r="C9" s="73"/>
      <c r="D9" s="90"/>
      <c r="E9" s="90"/>
      <c r="F9" s="90"/>
      <c r="G9" s="84"/>
      <c r="H9" s="84"/>
    </row>
    <row r="10" spans="1:8" ht="24.75" customHeight="1">
      <c r="A10" s="74" t="s">
        <v>6</v>
      </c>
      <c r="B10" s="75"/>
      <c r="C10" s="76"/>
      <c r="D10" s="100" t="s">
        <v>5</v>
      </c>
      <c r="E10" s="100"/>
      <c r="F10" s="100"/>
      <c r="G10" s="100" t="s">
        <v>7</v>
      </c>
      <c r="H10" s="100"/>
    </row>
    <row r="11" spans="1:8" ht="39.75" customHeight="1">
      <c r="A11" s="65" t="str">
        <f>Sindaci!A8</f>
        <v>FILONI</v>
      </c>
      <c r="B11" s="66"/>
      <c r="C11" s="67"/>
      <c r="D11" s="90">
        <f>Sindaci!B8</f>
        <v>4926</v>
      </c>
      <c r="E11" s="90"/>
      <c r="F11" s="90"/>
      <c r="G11" s="84">
        <f>IF($D$22&gt;0,D11/($D$17),0)</f>
        <v>0.5625214114422747</v>
      </c>
      <c r="H11" s="84"/>
    </row>
    <row r="12" spans="1:8" ht="27" customHeight="1">
      <c r="A12" s="68"/>
      <c r="B12" s="69"/>
      <c r="C12" s="70"/>
      <c r="D12" s="90"/>
      <c r="E12" s="90"/>
      <c r="F12" s="90"/>
      <c r="G12" s="84"/>
      <c r="H12" s="84"/>
    </row>
    <row r="13" spans="1:8" ht="27" customHeight="1">
      <c r="A13" s="68"/>
      <c r="B13" s="69"/>
      <c r="C13" s="70"/>
      <c r="D13" s="90"/>
      <c r="E13" s="90"/>
      <c r="F13" s="90"/>
      <c r="G13" s="84"/>
      <c r="H13" s="84"/>
    </row>
    <row r="14" spans="1:8" ht="27" customHeight="1">
      <c r="A14" s="68"/>
      <c r="B14" s="69"/>
      <c r="C14" s="70"/>
      <c r="D14" s="90"/>
      <c r="E14" s="90"/>
      <c r="F14" s="90"/>
      <c r="G14" s="84"/>
      <c r="H14" s="84"/>
    </row>
    <row r="15" spans="1:8" ht="27" customHeight="1">
      <c r="A15" s="68"/>
      <c r="B15" s="69"/>
      <c r="C15" s="70"/>
      <c r="D15" s="90"/>
      <c r="E15" s="90"/>
      <c r="F15" s="90"/>
      <c r="G15" s="84"/>
      <c r="H15" s="84"/>
    </row>
    <row r="16" spans="1:8" ht="24.75" customHeight="1">
      <c r="A16" s="71"/>
      <c r="B16" s="72"/>
      <c r="C16" s="73"/>
      <c r="D16" s="90"/>
      <c r="E16" s="90"/>
      <c r="F16" s="90"/>
      <c r="G16" s="84"/>
      <c r="H16" s="84"/>
    </row>
    <row r="17" spans="1:8" ht="24.75" customHeight="1">
      <c r="A17" s="94" t="s">
        <v>20</v>
      </c>
      <c r="B17" s="95"/>
      <c r="C17" s="96"/>
      <c r="D17" s="87">
        <f>D6+D11</f>
        <v>8757</v>
      </c>
      <c r="E17" s="88"/>
      <c r="F17" s="89"/>
      <c r="G17" s="100" t="s">
        <v>7</v>
      </c>
      <c r="H17" s="100"/>
    </row>
    <row r="18" spans="1:8" ht="30" customHeight="1">
      <c r="A18" s="97" t="s">
        <v>16</v>
      </c>
      <c r="B18" s="98"/>
      <c r="C18" s="99"/>
      <c r="D18" s="93">
        <f>Sindaci!B10</f>
        <v>66</v>
      </c>
      <c r="E18" s="93"/>
      <c r="F18" s="93"/>
      <c r="G18" s="101">
        <f>IF($D$22&gt;0,D18/$D$22,0)</f>
        <v>0.007345575959933222</v>
      </c>
      <c r="H18" s="101"/>
    </row>
    <row r="19" spans="1:8" ht="30" customHeight="1">
      <c r="A19" s="108" t="s">
        <v>17</v>
      </c>
      <c r="B19" s="109"/>
      <c r="C19" s="110"/>
      <c r="D19" s="93">
        <f>Sindaci!B11</f>
        <v>162</v>
      </c>
      <c r="E19" s="93"/>
      <c r="F19" s="93"/>
      <c r="G19" s="101">
        <f>IF($D$22&gt;0,D19/$D$22,0)</f>
        <v>0.018030050083472453</v>
      </c>
      <c r="H19" s="101"/>
    </row>
    <row r="20" spans="1:8" ht="30" customHeight="1">
      <c r="A20" s="111" t="s">
        <v>18</v>
      </c>
      <c r="B20" s="112"/>
      <c r="C20" s="113"/>
      <c r="D20" s="93">
        <f>Sindaci!B12</f>
        <v>0</v>
      </c>
      <c r="E20" s="93"/>
      <c r="F20" s="93"/>
      <c r="G20" s="101">
        <f>IF($D$22&gt;0,D20/$D$22,0)</f>
        <v>0</v>
      </c>
      <c r="H20" s="101"/>
    </row>
    <row r="21" spans="1:8" ht="16.5" customHeight="1">
      <c r="A21" s="102"/>
      <c r="B21" s="103"/>
      <c r="C21" s="103"/>
      <c r="D21" s="103"/>
      <c r="E21" s="103"/>
      <c r="F21" s="103"/>
      <c r="G21" s="103"/>
      <c r="H21" s="104"/>
    </row>
    <row r="22" spans="1:8" s="20" customFormat="1" ht="30" customHeight="1">
      <c r="A22" s="107" t="s">
        <v>15</v>
      </c>
      <c r="B22" s="107"/>
      <c r="C22" s="107"/>
      <c r="D22" s="106">
        <f>D6+D11+D18+D19+D20</f>
        <v>8985</v>
      </c>
      <c r="E22" s="106"/>
      <c r="F22" s="106"/>
      <c r="G22" s="105">
        <f>D22/$H$2</f>
        <v>0.5976850927958491</v>
      </c>
      <c r="H22" s="105"/>
    </row>
  </sheetData>
  <sheetProtection sheet="1"/>
  <mergeCells count="32">
    <mergeCell ref="G19:H19"/>
    <mergeCell ref="G20:H20"/>
    <mergeCell ref="D19:F19"/>
    <mergeCell ref="D20:F20"/>
    <mergeCell ref="G11:H16"/>
    <mergeCell ref="G17:H17"/>
    <mergeCell ref="G18:H18"/>
    <mergeCell ref="D10:F10"/>
    <mergeCell ref="A21:H21"/>
    <mergeCell ref="G22:H22"/>
    <mergeCell ref="D22:F22"/>
    <mergeCell ref="A22:C22"/>
    <mergeCell ref="A19:C19"/>
    <mergeCell ref="A20:C20"/>
    <mergeCell ref="D17:F17"/>
    <mergeCell ref="D5:F5"/>
    <mergeCell ref="D6:F9"/>
    <mergeCell ref="D11:F16"/>
    <mergeCell ref="C4:H4"/>
    <mergeCell ref="D18:F18"/>
    <mergeCell ref="A17:C17"/>
    <mergeCell ref="A18:C18"/>
    <mergeCell ref="A11:C16"/>
    <mergeCell ref="G10:H10"/>
    <mergeCell ref="A6:C9"/>
    <mergeCell ref="A5:C5"/>
    <mergeCell ref="A10:C10"/>
    <mergeCell ref="A1:H1"/>
    <mergeCell ref="A3:H3"/>
    <mergeCell ref="G5:H5"/>
    <mergeCell ref="G6:H9"/>
    <mergeCell ref="D2:E2"/>
  </mergeCells>
  <printOptions/>
  <pageMargins left="0.7874015748031497" right="0.15748031496062992" top="0.7874015748031497" bottom="0.4330708661417323" header="0.31496062992125984" footer="0.472440944881889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S17"/>
  <sheetViews>
    <sheetView showGridLines="0" zoomScale="97" zoomScaleNormal="97" zoomScalePageLayoutView="0" workbookViewId="0" topLeftCell="A4">
      <selection activeCell="B9" sqref="B9"/>
    </sheetView>
  </sheetViews>
  <sheetFormatPr defaultColWidth="9.140625" defaultRowHeight="12.75"/>
  <cols>
    <col min="1" max="1" width="17.00390625" style="0" customWidth="1"/>
    <col min="2" max="3" width="9.7109375" style="0" customWidth="1"/>
    <col min="4" max="18" width="6.7109375" style="0" customWidth="1"/>
    <col min="19" max="19" width="6.7109375" style="0" bestFit="1" customWidth="1"/>
  </cols>
  <sheetData>
    <row r="1" spans="1:19" ht="30" customHeight="1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45"/>
    </row>
    <row r="2" spans="1:19" ht="25.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45"/>
    </row>
    <row r="3" spans="1:18" s="1" customFormat="1" ht="30" customHeight="1">
      <c r="A3" s="46" t="s">
        <v>0</v>
      </c>
      <c r="B3" s="47">
        <f>COUNTIF(D7:R7,"&gt;0")</f>
        <v>15</v>
      </c>
      <c r="C3" s="48" t="s">
        <v>1</v>
      </c>
      <c r="D3" s="118" t="s">
        <v>2</v>
      </c>
      <c r="E3" s="119"/>
      <c r="F3" s="120"/>
      <c r="G3" s="121" t="s">
        <v>3</v>
      </c>
      <c r="H3" s="122"/>
      <c r="I3" s="123">
        <v>7272</v>
      </c>
      <c r="J3" s="124"/>
      <c r="K3" s="125" t="s">
        <v>4</v>
      </c>
      <c r="L3" s="126"/>
      <c r="M3" s="123">
        <v>7761</v>
      </c>
      <c r="N3" s="124"/>
      <c r="O3" s="125" t="s">
        <v>5</v>
      </c>
      <c r="P3" s="126"/>
      <c r="Q3" s="123">
        <f>I3+M3</f>
        <v>15033</v>
      </c>
      <c r="R3" s="128"/>
    </row>
    <row r="5" spans="4:18" s="1" customFormat="1" ht="15.75" customHeight="1">
      <c r="D5" s="114" t="s">
        <v>0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18" s="2" customFormat="1" ht="21" customHeight="1">
      <c r="A6" s="3" t="s">
        <v>6</v>
      </c>
      <c r="B6" s="4" t="s">
        <v>5</v>
      </c>
      <c r="C6" s="4" t="s">
        <v>7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</row>
    <row r="7" spans="1:18" s="5" customFormat="1" ht="49.5" customHeight="1">
      <c r="A7" s="58" t="s">
        <v>8</v>
      </c>
      <c r="B7" s="6">
        <f>SUM(D7:R7)</f>
        <v>3831</v>
      </c>
      <c r="C7" s="7">
        <f>IF($B$9&gt;0,B7/$B$9,0)</f>
        <v>0.43747858855772526</v>
      </c>
      <c r="D7" s="8">
        <v>299</v>
      </c>
      <c r="E7" s="8">
        <v>192</v>
      </c>
      <c r="F7" s="8">
        <v>279</v>
      </c>
      <c r="G7" s="8">
        <v>201</v>
      </c>
      <c r="H7" s="8">
        <v>210</v>
      </c>
      <c r="I7" s="8">
        <v>247</v>
      </c>
      <c r="J7" s="8">
        <v>291</v>
      </c>
      <c r="K7" s="8">
        <v>265</v>
      </c>
      <c r="L7" s="8">
        <v>257</v>
      </c>
      <c r="M7" s="8">
        <v>181</v>
      </c>
      <c r="N7" s="8">
        <v>373</v>
      </c>
      <c r="O7" s="8">
        <v>297</v>
      </c>
      <c r="P7" s="8">
        <v>209</v>
      </c>
      <c r="Q7" s="8">
        <v>312</v>
      </c>
      <c r="R7" s="8">
        <v>218</v>
      </c>
    </row>
    <row r="8" spans="1:18" s="5" customFormat="1" ht="49.5" customHeight="1">
      <c r="A8" s="58" t="s">
        <v>24</v>
      </c>
      <c r="B8" s="6">
        <f>SUM(D8:R8)</f>
        <v>4926</v>
      </c>
      <c r="C8" s="7">
        <f>IF($B$9&gt;0,B8/$B$9,0)</f>
        <v>0.5625214114422747</v>
      </c>
      <c r="D8" s="8">
        <v>449</v>
      </c>
      <c r="E8" s="8">
        <v>342</v>
      </c>
      <c r="F8" s="8">
        <v>321</v>
      </c>
      <c r="G8" s="8">
        <v>275</v>
      </c>
      <c r="H8" s="8">
        <v>282</v>
      </c>
      <c r="I8" s="8">
        <v>268</v>
      </c>
      <c r="J8" s="8">
        <v>361</v>
      </c>
      <c r="K8" s="8">
        <v>349</v>
      </c>
      <c r="L8" s="8">
        <v>270</v>
      </c>
      <c r="M8" s="8">
        <v>255</v>
      </c>
      <c r="N8" s="8">
        <v>443</v>
      </c>
      <c r="O8" s="8">
        <v>372</v>
      </c>
      <c r="P8" s="8">
        <v>301</v>
      </c>
      <c r="Q8" s="8">
        <v>319</v>
      </c>
      <c r="R8" s="8">
        <v>319</v>
      </c>
    </row>
    <row r="9" spans="1:18" s="9" customFormat="1" ht="30" customHeight="1">
      <c r="A9" s="28" t="s">
        <v>9</v>
      </c>
      <c r="B9" s="29">
        <f>SUM(B7:B8)</f>
        <v>8757</v>
      </c>
      <c r="C9" s="30">
        <f>IF(B13&gt;0,B9/B13,0)</f>
        <v>0.9746243739565943</v>
      </c>
      <c r="D9" s="31">
        <f aca="true" t="shared" si="0" ref="D9:R9">SUM(D7:D8)</f>
        <v>748</v>
      </c>
      <c r="E9" s="31">
        <f t="shared" si="0"/>
        <v>534</v>
      </c>
      <c r="F9" s="31">
        <f t="shared" si="0"/>
        <v>600</v>
      </c>
      <c r="G9" s="31">
        <f t="shared" si="0"/>
        <v>476</v>
      </c>
      <c r="H9" s="31">
        <f t="shared" si="0"/>
        <v>492</v>
      </c>
      <c r="I9" s="31">
        <f t="shared" si="0"/>
        <v>515</v>
      </c>
      <c r="J9" s="31">
        <f t="shared" si="0"/>
        <v>652</v>
      </c>
      <c r="K9" s="31">
        <f t="shared" si="0"/>
        <v>614</v>
      </c>
      <c r="L9" s="31">
        <f t="shared" si="0"/>
        <v>527</v>
      </c>
      <c r="M9" s="31">
        <f t="shared" si="0"/>
        <v>436</v>
      </c>
      <c r="N9" s="31">
        <f t="shared" si="0"/>
        <v>816</v>
      </c>
      <c r="O9" s="31">
        <f t="shared" si="0"/>
        <v>669</v>
      </c>
      <c r="P9" s="31">
        <f t="shared" si="0"/>
        <v>510</v>
      </c>
      <c r="Q9" s="31">
        <f t="shared" si="0"/>
        <v>631</v>
      </c>
      <c r="R9" s="31">
        <f t="shared" si="0"/>
        <v>537</v>
      </c>
    </row>
    <row r="10" spans="1:18" s="9" customFormat="1" ht="30" customHeight="1">
      <c r="A10" s="12" t="s">
        <v>10</v>
      </c>
      <c r="B10" s="6">
        <f>SUM(D10:R10)</f>
        <v>66</v>
      </c>
      <c r="C10" s="7">
        <f>IF($B$13&gt;0,B10/$B$13,0)</f>
        <v>0.007345575959933222</v>
      </c>
      <c r="D10" s="8">
        <v>5</v>
      </c>
      <c r="E10" s="8">
        <v>9</v>
      </c>
      <c r="F10" s="8">
        <v>5</v>
      </c>
      <c r="G10" s="8">
        <v>4</v>
      </c>
      <c r="H10" s="8">
        <v>4</v>
      </c>
      <c r="I10" s="8">
        <v>2</v>
      </c>
      <c r="J10" s="8">
        <v>3</v>
      </c>
      <c r="K10" s="8">
        <v>6</v>
      </c>
      <c r="L10" s="8">
        <v>5</v>
      </c>
      <c r="M10" s="8">
        <v>4</v>
      </c>
      <c r="N10" s="8">
        <v>3</v>
      </c>
      <c r="O10" s="8">
        <v>4</v>
      </c>
      <c r="P10" s="8">
        <v>5</v>
      </c>
      <c r="Q10" s="8">
        <v>5</v>
      </c>
      <c r="R10" s="8">
        <v>2</v>
      </c>
    </row>
    <row r="11" spans="1:18" s="9" customFormat="1" ht="30" customHeight="1">
      <c r="A11" s="12" t="s">
        <v>11</v>
      </c>
      <c r="B11" s="6">
        <f>SUM(D11:R11)</f>
        <v>162</v>
      </c>
      <c r="C11" s="7">
        <f>IF($B$13&gt;0,B11/$B$13,0)</f>
        <v>0.018030050083472453</v>
      </c>
      <c r="D11" s="8">
        <v>13</v>
      </c>
      <c r="E11" s="8">
        <v>9</v>
      </c>
      <c r="F11" s="8">
        <v>9</v>
      </c>
      <c r="G11" s="8">
        <v>12</v>
      </c>
      <c r="H11" s="8">
        <v>9</v>
      </c>
      <c r="I11" s="8">
        <v>11</v>
      </c>
      <c r="J11" s="8">
        <v>14</v>
      </c>
      <c r="K11" s="8">
        <v>12</v>
      </c>
      <c r="L11" s="8">
        <v>8</v>
      </c>
      <c r="M11" s="8">
        <v>7</v>
      </c>
      <c r="N11" s="8">
        <v>13</v>
      </c>
      <c r="O11" s="8">
        <v>12</v>
      </c>
      <c r="P11" s="8">
        <v>6</v>
      </c>
      <c r="Q11" s="8">
        <v>11</v>
      </c>
      <c r="R11" s="8">
        <v>16</v>
      </c>
    </row>
    <row r="12" spans="1:18" s="24" customFormat="1" ht="30" customHeight="1">
      <c r="A12" s="49" t="s">
        <v>19</v>
      </c>
      <c r="B12" s="50">
        <f>SUM(D12:R12)</f>
        <v>0</v>
      </c>
      <c r="C12" s="51">
        <f>IF($B$13&gt;0,B12/$B$13,0)</f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s="13" customFormat="1" ht="30" customHeight="1">
      <c r="A13" s="14" t="s">
        <v>12</v>
      </c>
      <c r="B13" s="10">
        <f>SUM(D13:R13)</f>
        <v>8985</v>
      </c>
      <c r="C13" s="15">
        <f>B13/$Q$3</f>
        <v>0.5976850927958491</v>
      </c>
      <c r="D13" s="11">
        <f>SUM(D9:D12)</f>
        <v>766</v>
      </c>
      <c r="E13" s="11">
        <f aca="true" t="shared" si="1" ref="E13:R13">SUM(E9:E12)</f>
        <v>552</v>
      </c>
      <c r="F13" s="11">
        <f t="shared" si="1"/>
        <v>614</v>
      </c>
      <c r="G13" s="11">
        <f t="shared" si="1"/>
        <v>492</v>
      </c>
      <c r="H13" s="11">
        <f t="shared" si="1"/>
        <v>505</v>
      </c>
      <c r="I13" s="11">
        <f t="shared" si="1"/>
        <v>528</v>
      </c>
      <c r="J13" s="11">
        <f t="shared" si="1"/>
        <v>669</v>
      </c>
      <c r="K13" s="11">
        <f t="shared" si="1"/>
        <v>632</v>
      </c>
      <c r="L13" s="11">
        <f t="shared" si="1"/>
        <v>540</v>
      </c>
      <c r="M13" s="11">
        <f t="shared" si="1"/>
        <v>447</v>
      </c>
      <c r="N13" s="11">
        <f t="shared" si="1"/>
        <v>832</v>
      </c>
      <c r="O13" s="11">
        <f t="shared" si="1"/>
        <v>685</v>
      </c>
      <c r="P13" s="11">
        <f t="shared" si="1"/>
        <v>521</v>
      </c>
      <c r="Q13" s="11">
        <f t="shared" si="1"/>
        <v>647</v>
      </c>
      <c r="R13" s="11">
        <f t="shared" si="1"/>
        <v>555</v>
      </c>
    </row>
    <row r="14" spans="1:18" s="40" customFormat="1" ht="30" customHeight="1">
      <c r="A14" s="33"/>
      <c r="B14" s="34"/>
      <c r="C14" s="3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9" s="16" customFormat="1" ht="19.5" customHeight="1">
      <c r="A15" s="59" t="s">
        <v>13</v>
      </c>
      <c r="B15" s="60">
        <f>SUM(D15:R15)</f>
        <v>4320</v>
      </c>
      <c r="C15" s="61">
        <f>IF(B17&gt;0,B15/I3,0)</f>
        <v>0.594059405940594</v>
      </c>
      <c r="D15" s="62">
        <v>371</v>
      </c>
      <c r="E15" s="62">
        <v>258</v>
      </c>
      <c r="F15" s="62">
        <v>295</v>
      </c>
      <c r="G15" s="62">
        <v>234</v>
      </c>
      <c r="H15" s="62">
        <v>245</v>
      </c>
      <c r="I15" s="62">
        <v>242</v>
      </c>
      <c r="J15" s="62">
        <v>317</v>
      </c>
      <c r="K15" s="62">
        <v>316</v>
      </c>
      <c r="L15" s="62">
        <v>277</v>
      </c>
      <c r="M15" s="62">
        <v>213</v>
      </c>
      <c r="N15" s="63">
        <v>431</v>
      </c>
      <c r="O15" s="62">
        <v>305</v>
      </c>
      <c r="P15" s="62">
        <v>246</v>
      </c>
      <c r="Q15" s="62">
        <v>312</v>
      </c>
      <c r="R15" s="62">
        <v>258</v>
      </c>
      <c r="S15" s="64">
        <f>SUMIF(D$13:R$13,"&gt;0",D15:R15)</f>
        <v>4320</v>
      </c>
    </row>
    <row r="16" spans="1:19" s="16" customFormat="1" ht="19.5" customHeight="1">
      <c r="A16" s="41" t="s">
        <v>14</v>
      </c>
      <c r="B16" s="42">
        <f>SUM(D16:R16)</f>
        <v>4665</v>
      </c>
      <c r="C16" s="43">
        <f>IF(B17&gt;0,B16/M3,0)</f>
        <v>0.6010823347506764</v>
      </c>
      <c r="D16" s="44">
        <v>395</v>
      </c>
      <c r="E16" s="44">
        <v>294</v>
      </c>
      <c r="F16" s="44">
        <v>319</v>
      </c>
      <c r="G16" s="44">
        <v>258</v>
      </c>
      <c r="H16" s="44">
        <v>260</v>
      </c>
      <c r="I16" s="44">
        <v>286</v>
      </c>
      <c r="J16" s="44">
        <v>352</v>
      </c>
      <c r="K16" s="44">
        <v>316</v>
      </c>
      <c r="L16" s="44">
        <v>263</v>
      </c>
      <c r="M16" s="44">
        <v>234</v>
      </c>
      <c r="N16" s="44">
        <v>401</v>
      </c>
      <c r="O16" s="44">
        <v>380</v>
      </c>
      <c r="P16" s="44">
        <v>275</v>
      </c>
      <c r="Q16" s="44">
        <v>335</v>
      </c>
      <c r="R16" s="44">
        <v>297</v>
      </c>
      <c r="S16" s="64">
        <f>SUMIF(D$13:R$13,"&gt;0",D16:R16)</f>
        <v>4665</v>
      </c>
    </row>
    <row r="17" spans="1:19" s="16" customFormat="1" ht="45" customHeight="1">
      <c r="A17" s="32" t="s">
        <v>22</v>
      </c>
      <c r="B17" s="36">
        <f>SUM(D17:R17)</f>
        <v>8985</v>
      </c>
      <c r="C17" s="37">
        <f>B17/Q3</f>
        <v>0.5976850927958491</v>
      </c>
      <c r="D17" s="38">
        <f>SUM(D15:D16)</f>
        <v>766</v>
      </c>
      <c r="E17" s="38">
        <f aca="true" t="shared" si="2" ref="E17:R17">SUM(E15:E16)</f>
        <v>552</v>
      </c>
      <c r="F17" s="38">
        <f t="shared" si="2"/>
        <v>614</v>
      </c>
      <c r="G17" s="38">
        <f t="shared" si="2"/>
        <v>492</v>
      </c>
      <c r="H17" s="38">
        <f t="shared" si="2"/>
        <v>505</v>
      </c>
      <c r="I17" s="38">
        <f t="shared" si="2"/>
        <v>528</v>
      </c>
      <c r="J17" s="38">
        <f t="shared" si="2"/>
        <v>669</v>
      </c>
      <c r="K17" s="38">
        <f t="shared" si="2"/>
        <v>632</v>
      </c>
      <c r="L17" s="38">
        <f t="shared" si="2"/>
        <v>540</v>
      </c>
      <c r="M17" s="38">
        <f t="shared" si="2"/>
        <v>447</v>
      </c>
      <c r="N17" s="38">
        <f t="shared" si="2"/>
        <v>832</v>
      </c>
      <c r="O17" s="38">
        <f t="shared" si="2"/>
        <v>685</v>
      </c>
      <c r="P17" s="38">
        <f t="shared" si="2"/>
        <v>521</v>
      </c>
      <c r="Q17" s="38">
        <f t="shared" si="2"/>
        <v>647</v>
      </c>
      <c r="R17" s="38">
        <f t="shared" si="2"/>
        <v>555</v>
      </c>
      <c r="S17" s="64">
        <f>SUM(S15:S16)</f>
        <v>8985</v>
      </c>
    </row>
  </sheetData>
  <sheetProtection sheet="1" objects="1"/>
  <mergeCells count="10">
    <mergeCell ref="D5:R5"/>
    <mergeCell ref="A1:R1"/>
    <mergeCell ref="D3:F3"/>
    <mergeCell ref="G3:H3"/>
    <mergeCell ref="I3:J3"/>
    <mergeCell ref="K3:L3"/>
    <mergeCell ref="A2:R2"/>
    <mergeCell ref="M3:N3"/>
    <mergeCell ref="O3:P3"/>
    <mergeCell ref="Q3:R3"/>
  </mergeCells>
  <conditionalFormatting sqref="D13:R13">
    <cfRule type="cellIs" priority="1" dxfId="0" operator="notEqual" stopIfTrue="1">
      <formula>D17</formula>
    </cfRule>
  </conditionalFormatting>
  <printOptions/>
  <pageMargins left="0.1968503937007874" right="0.1968503937007874" top="0.5118110236220472" bottom="0.472440944881889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c</dc:creator>
  <cp:keywords/>
  <dc:description/>
  <cp:lastModifiedBy>DeGiorgi</cp:lastModifiedBy>
  <cp:lastPrinted>2017-06-25T23:21:41Z</cp:lastPrinted>
  <dcterms:created xsi:type="dcterms:W3CDTF">2003-05-22T21:50:41Z</dcterms:created>
  <dcterms:modified xsi:type="dcterms:W3CDTF">2017-06-26T11:09:33Z</dcterms:modified>
  <cp:category/>
  <cp:version/>
  <cp:contentType/>
  <cp:contentStatus/>
</cp:coreProperties>
</file>